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s="1"/>
  <c r="J43" i="1" l="1"/>
  <c r="J37" i="1"/>
  <c r="C10" i="2"/>
  <c r="F10" i="2" l="1"/>
  <c r="H35" i="1"/>
  <c r="G3" i="2"/>
  <c r="J38" i="1"/>
  <c r="J5" i="1"/>
  <c r="G5" i="2" s="1"/>
  <c r="G4" i="2"/>
  <c r="J45" i="1"/>
  <c r="D11" i="2" l="1"/>
  <c r="E11" i="2" s="1"/>
  <c r="D16" i="2"/>
  <c r="E16" i="2" s="1"/>
  <c r="D21" i="2"/>
  <c r="E21" i="2" s="1"/>
  <c r="D15" i="2"/>
  <c r="E15" i="2" s="1"/>
  <c r="D20" i="2"/>
  <c r="E20" i="2" s="1"/>
  <c r="D10" i="2"/>
  <c r="D14" i="2"/>
  <c r="E14" i="2" s="1"/>
  <c r="D13" i="2"/>
  <c r="E13" i="2" s="1"/>
  <c r="D18" i="2"/>
  <c r="E18" i="2" s="1"/>
  <c r="D12" i="2"/>
  <c r="E12" i="2" s="1"/>
  <c r="D17" i="2"/>
  <c r="E17" i="2" s="1"/>
  <c r="D19" i="2"/>
  <c r="E19" i="2" s="1"/>
  <c r="D22" i="2" l="1"/>
  <c r="E10" i="2"/>
  <c r="G10" i="2" s="1"/>
  <c r="C11" i="2" l="1"/>
  <c r="F11" i="2" l="1"/>
  <c r="G11" i="2" s="1"/>
  <c r="C12" i="2" l="1"/>
  <c r="F12" i="2" l="1"/>
  <c r="G12" i="2" s="1"/>
  <c r="C13" i="2" l="1"/>
  <c r="F13" i="2" l="1"/>
  <c r="G13" i="2" s="1"/>
  <c r="C14" i="2" s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<sst xmlns="http://schemas.openxmlformats.org/spreadsheetml/2006/main" count="100" uniqueCount="91">
  <si>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</si>
  <si>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</si>
  <si>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</si>
  <si>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</si>
  <si>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</si>
  <si>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</si>
  <si>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</si>
  <si>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</si>
  <si>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</si>
  <si>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</si>
  <si>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</si>
  <si>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</si>
  <si>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</si>
  <si>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</si>
  <si>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</si>
  <si>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</si>
  <si>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</si>
  <si>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</si>
  <si>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</si>
  <si>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</si>
  <si>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</si>
  <si>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</si>
  <si>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</si>
  <si>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</si>
  <si>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</si>
  <si>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</si>
  <si>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</si>
  <si>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</si>
  <si>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</si>
  <si>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</si>
  <si>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</si>
  <si>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</si>
  <si>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</si>
  <si>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</si>
  <si>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</si>
  <si>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</si>
  <si>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</si>
  <si>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</si>
  <si>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</si>
  <si>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</si>
  <si>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</si>
  <si>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</si>
  <si>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</si>
  <si>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</si>
  <si>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</si>
  <si>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</si>
  <si>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</si>
  <si>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</si>
  <si>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</si>
  <si>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</si>
  <si>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</si>
  <si>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</si>
  <si>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</si>
  <si>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</si>
  <si>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</si>
  <si>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</si>
  <si>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15 uživateli</t>
  </si>
  <si>
    <t>Uvedené ceny jsou bez DPH, nezahrnují SW třetích stran (např. MS SQL, MS windows)</t>
  </si>
  <si>
    <t>Předimplementační analýza *</t>
  </si>
  <si>
    <t>(*) volitelné</t>
  </si>
  <si>
    <t>Dohodnuté programové úpray</t>
  </si>
  <si>
    <t>C. Údržba systému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</si>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</sst>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0.0"/>
    <numFmt numFmtId="166" formatCode="#,##0.0"/>
    <numFmt numFmtId="167" formatCode="#,##0.0\ &quot;Kč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164" fontId="0" fillId="0" borderId="0" xfId="0" applyNumberFormat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7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160020</xdr:rowOff>
    </xdr:from>
    <xdr:to>
      <xdr:col>10</xdr:col>
      <xdr:colOff>579120</xdr:colOff>
      <xdr:row>2</xdr:row>
      <xdr:rowOff>160020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 flipV="1">
          <a:off x="0" y="586740"/>
          <a:ext cx="588264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4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" workbookViewId="0">
      <selection activeCell="G24" sqref="G2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  <col min="13" max="13" width="9.88671875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89" t="s">
        <v>56</v>
      </c>
      <c r="C4" s="90"/>
      <c r="D4" s="90"/>
      <c r="E4" s="90"/>
      <c r="F4" s="90"/>
      <c r="G4" s="90"/>
      <c r="H4" s="90"/>
      <c r="I4" s="90"/>
      <c r="J4" s="90"/>
      <c r="K4" s="91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29264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1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20" t="s">
        <v>58</v>
      </c>
      <c r="D11" s="20"/>
      <c r="E11" s="20"/>
      <c r="F11" s="20"/>
      <c r="G11" s="35">
        <v>1590</v>
      </c>
      <c r="H11" s="36">
        <v>24</v>
      </c>
      <c r="I11" s="19"/>
      <c r="J11" s="37">
        <f t="shared" ref="J11:J17" si="0">G11*H11</f>
        <v>38160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24</v>
      </c>
      <c r="I12" s="11"/>
      <c r="J12" s="21">
        <f>G12*H12</f>
        <v>38160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3</v>
      </c>
      <c r="I15" s="11"/>
      <c r="J15" s="21">
        <f t="shared" si="0"/>
        <v>4770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8</v>
      </c>
      <c r="I16" s="11"/>
      <c r="J16" s="21">
        <f t="shared" si="0"/>
        <v>12720</v>
      </c>
      <c r="K16" s="17"/>
    </row>
    <row r="17" spans="2:13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16</v>
      </c>
      <c r="I17" s="22"/>
      <c r="J17" s="41">
        <f t="shared" si="0"/>
        <v>25440</v>
      </c>
      <c r="K17" s="17"/>
    </row>
    <row r="18" spans="2:13" x14ac:dyDescent="0.25">
      <c r="B18" s="22"/>
      <c r="C18" s="23" t="s">
        <v>60</v>
      </c>
      <c r="D18" s="23"/>
      <c r="E18" s="23"/>
      <c r="F18" s="23"/>
      <c r="G18" s="39">
        <v>1590</v>
      </c>
      <c r="H18" s="40">
        <v>16</v>
      </c>
      <c r="I18" s="22"/>
      <c r="J18" s="41">
        <f>G18*H18</f>
        <v>25440</v>
      </c>
      <c r="K18" s="17"/>
    </row>
    <row r="19" spans="2:13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173310</v>
      </c>
      <c r="K19" s="17"/>
    </row>
    <row r="20" spans="2:13" x14ac:dyDescent="0.25">
      <c r="B20" s="11"/>
      <c r="C20" s="12" t="s">
        <v>59</v>
      </c>
      <c r="D20" s="13"/>
      <c r="E20" s="13"/>
      <c r="F20" s="13"/>
      <c r="G20" s="13"/>
      <c r="H20" s="13"/>
      <c r="I20" s="13"/>
      <c r="J20" s="16"/>
      <c r="K20" s="17"/>
    </row>
    <row r="21" spans="2:13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3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3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3" x14ac:dyDescent="0.25">
      <c r="B24" s="19"/>
      <c r="C24" s="20" t="s">
        <v>47</v>
      </c>
      <c r="D24" s="20"/>
      <c r="E24" s="20"/>
      <c r="F24" s="20"/>
      <c r="G24" s="35">
        <v>1100</v>
      </c>
      <c r="H24" s="36">
        <v>15</v>
      </c>
      <c r="I24" s="11"/>
      <c r="J24" s="21">
        <f>G24*H24</f>
        <v>16500</v>
      </c>
      <c r="K24" s="17"/>
      <c r="L24" s="2"/>
      <c r="M24" s="92"/>
    </row>
    <row r="25" spans="2:13" x14ac:dyDescent="0.25">
      <c r="B25" s="11"/>
      <c r="C25" s="13" t="s">
        <v>3</v>
      </c>
      <c r="D25" s="13"/>
      <c r="E25" s="13"/>
      <c r="F25" s="13"/>
      <c r="G25" s="38">
        <v>7100</v>
      </c>
      <c r="H25" s="33">
        <v>1</v>
      </c>
      <c r="I25" s="11"/>
      <c r="J25" s="21">
        <f>G25*H25</f>
        <v>7100</v>
      </c>
      <c r="K25" s="17"/>
      <c r="L25" s="2"/>
      <c r="M25" s="92"/>
    </row>
    <row r="26" spans="2:13" x14ac:dyDescent="0.25">
      <c r="B26" s="22"/>
      <c r="C26" s="23" t="s">
        <v>34</v>
      </c>
      <c r="D26" s="23"/>
      <c r="E26" s="23"/>
      <c r="F26" s="23"/>
      <c r="G26" s="39">
        <v>7100</v>
      </c>
      <c r="H26" s="40">
        <v>0</v>
      </c>
      <c r="I26" s="22"/>
      <c r="J26" s="41">
        <f>G26*H26</f>
        <v>0</v>
      </c>
      <c r="K26" s="17"/>
      <c r="L26" s="2"/>
    </row>
    <row r="27" spans="2:13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3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23600</v>
      </c>
      <c r="K28" s="17"/>
      <c r="L28" s="2"/>
      <c r="M28" s="61"/>
    </row>
    <row r="29" spans="2:13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283200</v>
      </c>
      <c r="K29" s="17"/>
      <c r="L29" s="2"/>
    </row>
    <row r="30" spans="2:13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3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8">
        <f>2.4*J29</f>
        <v>679680</v>
      </c>
      <c r="K31" s="17"/>
      <c r="L31" s="2"/>
    </row>
    <row r="32" spans="2:13" x14ac:dyDescent="0.25">
      <c r="B32" s="5" t="s">
        <v>61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5">
        <f>J37/1190</f>
        <v>4.7596638655462185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5664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67968</v>
      </c>
      <c r="K38" s="17"/>
    </row>
    <row r="39" spans="2:11" x14ac:dyDescent="0.25">
      <c r="B39" s="5" t="s">
        <v>54</v>
      </c>
      <c r="C39" s="62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5664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67968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57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3"/>
    </row>
    <row r="2" spans="1:7" x14ac:dyDescent="0.25">
      <c r="A2" s="63"/>
      <c r="B2" s="64" t="s">
        <v>62</v>
      </c>
      <c r="C2" s="65"/>
      <c r="D2" s="65"/>
      <c r="E2" s="65"/>
      <c r="F2" s="65"/>
      <c r="G2" s="66">
        <f>Nabidka!J31</f>
        <v>679680</v>
      </c>
    </row>
    <row r="3" spans="1:7" x14ac:dyDescent="0.25">
      <c r="A3" s="63"/>
      <c r="B3" s="86" t="s">
        <v>63</v>
      </c>
      <c r="C3" s="67"/>
      <c r="D3" s="67"/>
      <c r="E3" s="67"/>
      <c r="F3" s="67"/>
      <c r="G3" s="68">
        <f>Nabidka!J37</f>
        <v>5664</v>
      </c>
    </row>
    <row r="4" spans="1:7" x14ac:dyDescent="0.25">
      <c r="A4" s="63"/>
      <c r="B4" s="86" t="s">
        <v>64</v>
      </c>
      <c r="C4" s="67"/>
      <c r="D4" s="67"/>
      <c r="E4" s="67"/>
      <c r="F4" s="67"/>
      <c r="G4" s="68">
        <f>Nabidka!J43</f>
        <v>5664</v>
      </c>
    </row>
    <row r="5" spans="1:7" x14ac:dyDescent="0.25">
      <c r="A5" s="63"/>
      <c r="B5" s="86" t="s">
        <v>65</v>
      </c>
      <c r="C5" s="67"/>
      <c r="D5" s="67"/>
      <c r="E5" s="67"/>
      <c r="F5" s="67"/>
      <c r="G5" s="68">
        <f>Nabidka!J5</f>
        <v>29264</v>
      </c>
    </row>
    <row r="6" spans="1:7" x14ac:dyDescent="0.25">
      <c r="A6" s="63"/>
      <c r="B6" s="87" t="s">
        <v>66</v>
      </c>
      <c r="C6" s="69"/>
      <c r="D6" s="69"/>
      <c r="E6" s="69"/>
      <c r="F6" s="69"/>
      <c r="G6" s="70">
        <v>7</v>
      </c>
    </row>
    <row r="7" spans="1:7" x14ac:dyDescent="0.25">
      <c r="A7" s="63"/>
      <c r="B7" s="71" t="s">
        <v>67</v>
      </c>
      <c r="C7" s="71" t="s">
        <v>68</v>
      </c>
      <c r="D7" s="71" t="s">
        <v>69</v>
      </c>
      <c r="E7" s="71" t="s">
        <v>70</v>
      </c>
      <c r="F7" s="71" t="s">
        <v>71</v>
      </c>
      <c r="G7" s="71" t="s">
        <v>72</v>
      </c>
    </row>
    <row r="8" spans="1:7" x14ac:dyDescent="0.25">
      <c r="A8" s="63"/>
      <c r="B8" s="72"/>
      <c r="C8" s="72" t="s">
        <v>73</v>
      </c>
      <c r="D8" s="72" t="s">
        <v>74</v>
      </c>
      <c r="E8" s="72" t="s">
        <v>75</v>
      </c>
      <c r="F8" s="72"/>
      <c r="G8" s="72" t="s">
        <v>74</v>
      </c>
    </row>
    <row r="9" spans="1:7" x14ac:dyDescent="0.25">
      <c r="A9" s="63"/>
      <c r="B9" s="72"/>
      <c r="C9" s="72"/>
      <c r="D9" s="72" t="s">
        <v>76</v>
      </c>
      <c r="E9" s="72" t="s">
        <v>77</v>
      </c>
      <c r="F9" s="72"/>
      <c r="G9" s="72" t="s">
        <v>19</v>
      </c>
    </row>
    <row r="10" spans="1:7" x14ac:dyDescent="0.25">
      <c r="A10" s="63"/>
      <c r="B10" s="73" t="s">
        <v>78</v>
      </c>
      <c r="C10" s="74">
        <f>G2</f>
        <v>679680</v>
      </c>
      <c r="D10" s="74">
        <f>$G$5</f>
        <v>29264</v>
      </c>
      <c r="E10" s="74">
        <f>D10-$G$3-$G$4</f>
        <v>17936</v>
      </c>
      <c r="F10" s="74">
        <f>C10/100*$G$6/12</f>
        <v>3964.7999999999997</v>
      </c>
      <c r="G10" s="75">
        <f>E10-F10</f>
        <v>13971.2</v>
      </c>
    </row>
    <row r="11" spans="1:7" x14ac:dyDescent="0.25">
      <c r="A11" s="63"/>
      <c r="B11" s="76" t="s">
        <v>79</v>
      </c>
      <c r="C11" s="77">
        <f>C10-G10</f>
        <v>665708.80000000005</v>
      </c>
      <c r="D11" s="77">
        <f t="shared" ref="D11:D21" si="0">$G$5</f>
        <v>29264</v>
      </c>
      <c r="E11" s="77">
        <f t="shared" ref="E11:E21" si="1">D11-$G$3-$G$4</f>
        <v>17936</v>
      </c>
      <c r="F11" s="77">
        <f t="shared" ref="F11:F21" si="2">C11/100*$G$6/12</f>
        <v>3883.3013333333333</v>
      </c>
      <c r="G11" s="78">
        <f t="shared" ref="G11:G21" si="3">E11-F11</f>
        <v>14052.698666666667</v>
      </c>
    </row>
    <row r="12" spans="1:7" x14ac:dyDescent="0.25">
      <c r="A12" s="63"/>
      <c r="B12" s="76" t="s">
        <v>80</v>
      </c>
      <c r="C12" s="77">
        <f t="shared" ref="C12:C21" si="4">C11-G11</f>
        <v>651656.10133333341</v>
      </c>
      <c r="D12" s="77">
        <f t="shared" si="0"/>
        <v>29264</v>
      </c>
      <c r="E12" s="77">
        <f t="shared" si="1"/>
        <v>17936</v>
      </c>
      <c r="F12" s="77">
        <f t="shared" si="2"/>
        <v>3801.3272577777784</v>
      </c>
      <c r="G12" s="78">
        <f t="shared" si="3"/>
        <v>14134.672742222221</v>
      </c>
    </row>
    <row r="13" spans="1:7" x14ac:dyDescent="0.25">
      <c r="A13" s="63"/>
      <c r="B13" s="76" t="s">
        <v>81</v>
      </c>
      <c r="C13" s="77">
        <f t="shared" si="4"/>
        <v>637521.42859111121</v>
      </c>
      <c r="D13" s="77">
        <f t="shared" si="0"/>
        <v>29264</v>
      </c>
      <c r="E13" s="77">
        <f t="shared" si="1"/>
        <v>17936</v>
      </c>
      <c r="F13" s="77">
        <f t="shared" si="2"/>
        <v>3718.8750001148151</v>
      </c>
      <c r="G13" s="78">
        <f t="shared" si="3"/>
        <v>14217.124999885185</v>
      </c>
    </row>
    <row r="14" spans="1:7" x14ac:dyDescent="0.25">
      <c r="A14" s="63"/>
      <c r="B14" s="76" t="s">
        <v>82</v>
      </c>
      <c r="C14" s="77">
        <f t="shared" si="4"/>
        <v>623304.30359122599</v>
      </c>
      <c r="D14" s="77">
        <f t="shared" si="0"/>
        <v>29264</v>
      </c>
      <c r="E14" s="77">
        <f t="shared" si="1"/>
        <v>17936</v>
      </c>
      <c r="F14" s="77">
        <f t="shared" si="2"/>
        <v>3635.9417709488184</v>
      </c>
      <c r="G14" s="78">
        <f t="shared" si="3"/>
        <v>14300.058229051181</v>
      </c>
    </row>
    <row r="15" spans="1:7" x14ac:dyDescent="0.25">
      <c r="A15" s="63"/>
      <c r="B15" s="76" t="s">
        <v>83</v>
      </c>
      <c r="C15" s="77">
        <f t="shared" si="4"/>
        <v>609004.24536217481</v>
      </c>
      <c r="D15" s="77">
        <f t="shared" si="0"/>
        <v>29264</v>
      </c>
      <c r="E15" s="77">
        <f t="shared" si="1"/>
        <v>17936</v>
      </c>
      <c r="F15" s="77">
        <f t="shared" si="2"/>
        <v>3552.5247646126863</v>
      </c>
      <c r="G15" s="78">
        <f t="shared" si="3"/>
        <v>14383.475235387314</v>
      </c>
    </row>
    <row r="16" spans="1:7" x14ac:dyDescent="0.25">
      <c r="A16" s="63"/>
      <c r="B16" s="76" t="s">
        <v>84</v>
      </c>
      <c r="C16" s="77">
        <f t="shared" si="4"/>
        <v>594620.77012678748</v>
      </c>
      <c r="D16" s="77">
        <f t="shared" si="0"/>
        <v>29264</v>
      </c>
      <c r="E16" s="77">
        <f t="shared" si="1"/>
        <v>17936</v>
      </c>
      <c r="F16" s="77">
        <f t="shared" si="2"/>
        <v>3468.6211590729267</v>
      </c>
      <c r="G16" s="78">
        <f t="shared" si="3"/>
        <v>14467.378840927073</v>
      </c>
    </row>
    <row r="17" spans="1:7" x14ac:dyDescent="0.25">
      <c r="A17" s="63"/>
      <c r="B17" s="76" t="s">
        <v>85</v>
      </c>
      <c r="C17" s="77">
        <f t="shared" si="4"/>
        <v>580153.39128586045</v>
      </c>
      <c r="D17" s="77">
        <f t="shared" si="0"/>
        <v>29264</v>
      </c>
      <c r="E17" s="77">
        <f t="shared" si="1"/>
        <v>17936</v>
      </c>
      <c r="F17" s="77">
        <f t="shared" si="2"/>
        <v>3384.2281158341862</v>
      </c>
      <c r="G17" s="78">
        <f t="shared" si="3"/>
        <v>14551.771884165813</v>
      </c>
    </row>
    <row r="18" spans="1:7" x14ac:dyDescent="0.25">
      <c r="A18" s="63"/>
      <c r="B18" s="76" t="s">
        <v>86</v>
      </c>
      <c r="C18" s="77">
        <f t="shared" si="4"/>
        <v>565601.61940169462</v>
      </c>
      <c r="D18" s="77">
        <f t="shared" si="0"/>
        <v>29264</v>
      </c>
      <c r="E18" s="77">
        <f t="shared" si="1"/>
        <v>17936</v>
      </c>
      <c r="F18" s="77">
        <f t="shared" si="2"/>
        <v>3299.3427798432185</v>
      </c>
      <c r="G18" s="78">
        <f t="shared" si="3"/>
        <v>14636.657220156781</v>
      </c>
    </row>
    <row r="19" spans="1:7" x14ac:dyDescent="0.25">
      <c r="A19" s="63"/>
      <c r="B19" s="76" t="s">
        <v>87</v>
      </c>
      <c r="C19" s="77">
        <f t="shared" si="4"/>
        <v>550964.96218153788</v>
      </c>
      <c r="D19" s="77">
        <f t="shared" si="0"/>
        <v>29264</v>
      </c>
      <c r="E19" s="77">
        <f t="shared" si="1"/>
        <v>17936</v>
      </c>
      <c r="F19" s="77">
        <f t="shared" si="2"/>
        <v>3213.9622793923045</v>
      </c>
      <c r="G19" s="78">
        <f t="shared" si="3"/>
        <v>14722.037720607696</v>
      </c>
    </row>
    <row r="20" spans="1:7" x14ac:dyDescent="0.25">
      <c r="A20" s="63"/>
      <c r="B20" s="76" t="s">
        <v>88</v>
      </c>
      <c r="C20" s="77">
        <f t="shared" si="4"/>
        <v>536242.92446093017</v>
      </c>
      <c r="D20" s="77">
        <f t="shared" si="0"/>
        <v>29264</v>
      </c>
      <c r="E20" s="77">
        <f t="shared" si="1"/>
        <v>17936</v>
      </c>
      <c r="F20" s="77">
        <f t="shared" si="2"/>
        <v>3128.0837260220924</v>
      </c>
      <c r="G20" s="78">
        <f t="shared" si="3"/>
        <v>14807.916273977908</v>
      </c>
    </row>
    <row r="21" spans="1:7" x14ac:dyDescent="0.25">
      <c r="A21" s="63"/>
      <c r="B21" s="76" t="s">
        <v>89</v>
      </c>
      <c r="C21" s="79">
        <f t="shared" si="4"/>
        <v>521435.00818695227</v>
      </c>
      <c r="D21" s="79">
        <f t="shared" si="0"/>
        <v>29264</v>
      </c>
      <c r="E21" s="79">
        <f t="shared" si="1"/>
        <v>17936</v>
      </c>
      <c r="F21" s="79">
        <f t="shared" si="2"/>
        <v>3041.7042144238881</v>
      </c>
      <c r="G21" s="80">
        <f t="shared" si="3"/>
        <v>14894.295785576112</v>
      </c>
    </row>
    <row r="22" spans="1:7" x14ac:dyDescent="0.25">
      <c r="A22" s="63"/>
      <c r="B22" s="81" t="s">
        <v>16</v>
      </c>
      <c r="C22" s="82">
        <f>C21-G21</f>
        <v>506540.71240137616</v>
      </c>
      <c r="D22" s="83">
        <f>SUM(D10:D21)</f>
        <v>351168</v>
      </c>
      <c r="E22" s="84"/>
      <c r="F22" s="83"/>
      <c r="G22" s="84">
        <f>SUM(G10:G21)</f>
        <v>173139.28759862395</v>
      </c>
    </row>
    <row r="23" spans="1:7" x14ac:dyDescent="0.25">
      <c r="A23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2015-03-25T09:23:30Z</cp:lastPrinted>
  <dcterms:created xsi:type="dcterms:W3CDTF">2000-11-18T13:03:21Z</dcterms:created>
  <dcterms:modified xsi:type="dcterms:W3CDTF">2025-02-28T13:29:01Z</dcterms:modified>
</cp:coreProperties>
</file>