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C10" i="2" s="1"/>
  <c r="J43" i="1" l="1"/>
  <c r="J45" i="1" s="1"/>
  <c r="J37" i="1"/>
  <c r="H35" i="1" s="1"/>
  <c r="G4" i="2"/>
  <c r="F10" i="2"/>
  <c r="J5" i="1"/>
  <c r="G5" i="2" s="1"/>
  <c r="J38" i="1" l="1"/>
  <c r="G3" i="2"/>
  <c r="D18" i="2"/>
  <c r="D11" i="2"/>
  <c r="D16" i="2"/>
  <c r="D20" i="2"/>
  <c r="D15" i="2"/>
  <c r="D13" i="2"/>
  <c r="D12" i="2"/>
  <c r="D17" i="2"/>
  <c r="D19" i="2"/>
  <c r="D10" i="2"/>
  <c r="D14" i="2"/>
  <c r="D21" i="2"/>
  <c r="E12" i="2" l="1"/>
  <c r="E13" i="2"/>
  <c r="E20" i="2"/>
  <c r="E11" i="2"/>
  <c r="E17" i="2"/>
  <c r="E15" i="2"/>
  <c r="E21" i="2"/>
  <c r="E14" i="2"/>
  <c r="E16" i="2"/>
  <c r="E19" i="2"/>
  <c r="E18" i="2"/>
  <c r="D22" i="2"/>
  <c r="E10" i="2"/>
  <c r="G10" i="2" s="1"/>
  <c r="C11" i="2" l="1"/>
  <c r="F11" i="2" l="1"/>
  <c r="G11" i="2" s="1"/>
  <c r="C12" i="2" s="1"/>
  <c r="F12" i="2" l="1"/>
  <c r="G12" i="2" s="1"/>
  <c r="C13" i="2" s="1"/>
  <c r="F13" i="2" l="1"/>
  <c r="G13" i="2" s="1"/>
  <c r="C14" i="2" l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<sst xmlns="http://schemas.openxmlformats.org/spreadsheetml/2006/main" count="100" uniqueCount="91">
  <si>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</si>
  <si>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</si>
  <si>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</si>
  <si>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</si>
  <si>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</si>
  <si>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</si>
  <si>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</si>
  <si>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</si>
  <si>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</si>
  <si>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</si>
  <si>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</si>
  <si>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</si>
  <si>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</si>
  <si>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</si>
  <si>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</si>
  <si>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</si>
  <si>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</si>
  <si>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</si>
  <si>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</si>
  <si>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</si>
  <si>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</si>
  <si>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</si>
  <si>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</si>
  <si>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</si>
  <si>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</si>
  <si>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</si>
  <si>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</si>
  <si>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</si>
  <si>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</si>
  <si>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</si>
  <si>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</si>
  <si>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</si>
  <si>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</si>
  <si>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</si>
  <si>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</si>
  <si>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</si>
  <si>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</si>
  <si>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</si>
  <si>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</si>
  <si>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</si>
  <si>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</si>
  <si>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</si>
  <si>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</si>
  <si>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</si>
  <si>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</si>
  <si>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</si>
  <si>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</si>
  <si>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</si>
  <si>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</si>
  <si>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</si>
  <si>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</si>
  <si>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</si>
  <si>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</si>
  <si>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</si>
  <si>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</si>
  <si>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</si>
  <si>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30 uživateli</t>
  </si>
  <si>
    <t>Uvedené ceny jsou bez DPH, nezahrnují SW třetích stran (např. MS SQL, MS windows)</t>
  </si>
  <si>
    <t>C. Údržba systému</t>
  </si>
  <si>
    <t>(*) volitelné</t>
  </si>
  <si>
    <t>Dohodnuté programové úpray</t>
  </si>
  <si>
    <t>Předimplementační analýza *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</si>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</sst>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"/>
    <numFmt numFmtId="166" formatCode="#,##0.0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</xdr:row>
      <xdr:rowOff>160020</xdr:rowOff>
    </xdr:from>
    <xdr:to>
      <xdr:col>10</xdr:col>
      <xdr:colOff>579120</xdr:colOff>
      <xdr:row>2</xdr:row>
      <xdr:rowOff>167640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V="1">
          <a:off x="30480" y="586740"/>
          <a:ext cx="585216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8" t="s">
        <v>56</v>
      </c>
      <c r="C4" s="89"/>
      <c r="D4" s="89"/>
      <c r="E4" s="89"/>
      <c r="F4" s="89"/>
      <c r="G4" s="89"/>
      <c r="H4" s="89"/>
      <c r="I4" s="89"/>
      <c r="J4" s="89"/>
      <c r="K4" s="90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47368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61</v>
      </c>
      <c r="D11" s="20"/>
      <c r="E11" s="20"/>
      <c r="F11" s="20"/>
      <c r="G11" s="35">
        <v>1590</v>
      </c>
      <c r="H11" s="36">
        <v>40</v>
      </c>
      <c r="I11" s="19"/>
      <c r="J11" s="37">
        <f t="shared" ref="J11:J17" si="0">G11*H11</f>
        <v>63600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40</v>
      </c>
      <c r="I12" s="11"/>
      <c r="J12" s="21">
        <f>G12*H12</f>
        <v>63600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4</v>
      </c>
      <c r="I15" s="11"/>
      <c r="J15" s="21">
        <f t="shared" si="0"/>
        <v>6360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12</v>
      </c>
      <c r="I16" s="11"/>
      <c r="J16" s="21">
        <f t="shared" si="0"/>
        <v>19080</v>
      </c>
      <c r="K16" s="17"/>
    </row>
    <row r="17" spans="2:12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32</v>
      </c>
      <c r="I17" s="22"/>
      <c r="J17" s="41">
        <f t="shared" si="0"/>
        <v>50880</v>
      </c>
      <c r="K17" s="17"/>
    </row>
    <row r="18" spans="2:12" x14ac:dyDescent="0.25">
      <c r="B18" s="22"/>
      <c r="C18" s="23" t="s">
        <v>60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2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232140</v>
      </c>
      <c r="K19" s="17"/>
    </row>
    <row r="20" spans="2:12" x14ac:dyDescent="0.25">
      <c r="B20" s="11"/>
      <c r="C20" s="12" t="s">
        <v>59</v>
      </c>
      <c r="D20" s="13"/>
      <c r="E20" s="13"/>
      <c r="F20" s="13"/>
      <c r="G20" s="13"/>
      <c r="H20" s="13"/>
      <c r="I20" s="13"/>
      <c r="J20" s="16"/>
      <c r="K20" s="17"/>
    </row>
    <row r="21" spans="2:12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2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2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2" x14ac:dyDescent="0.25">
      <c r="B24" s="19"/>
      <c r="C24" s="20" t="s">
        <v>47</v>
      </c>
      <c r="D24" s="20"/>
      <c r="E24" s="20"/>
      <c r="F24" s="20"/>
      <c r="G24" s="35">
        <v>990</v>
      </c>
      <c r="H24" s="36">
        <v>30</v>
      </c>
      <c r="I24" s="11"/>
      <c r="J24" s="21">
        <f>G24*H24</f>
        <v>29700</v>
      </c>
      <c r="K24" s="17"/>
      <c r="L24" s="2"/>
    </row>
    <row r="25" spans="2:12" x14ac:dyDescent="0.25">
      <c r="B25" s="11"/>
      <c r="C25" s="13" t="s">
        <v>3</v>
      </c>
      <c r="D25" s="13"/>
      <c r="E25" s="13"/>
      <c r="F25" s="13"/>
      <c r="G25" s="38">
        <v>8500</v>
      </c>
      <c r="H25" s="33">
        <v>1</v>
      </c>
      <c r="I25" s="11"/>
      <c r="J25" s="21">
        <f>G25*H25</f>
        <v>8500</v>
      </c>
      <c r="K25" s="17"/>
      <c r="L25" s="2"/>
    </row>
    <row r="26" spans="2:12" x14ac:dyDescent="0.25">
      <c r="B26" s="22"/>
      <c r="C26" s="23" t="s">
        <v>34</v>
      </c>
      <c r="D26" s="23"/>
      <c r="E26" s="23"/>
      <c r="F26" s="23"/>
      <c r="G26" s="39">
        <v>11500</v>
      </c>
      <c r="H26" s="40">
        <v>0</v>
      </c>
      <c r="I26" s="22"/>
      <c r="J26" s="41">
        <f>G26*H26</f>
        <v>0</v>
      </c>
      <c r="K26" s="17"/>
      <c r="L26" s="2"/>
    </row>
    <row r="27" spans="2:12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2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38200</v>
      </c>
      <c r="K28" s="17"/>
      <c r="L28" s="2"/>
    </row>
    <row r="29" spans="2:12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458400</v>
      </c>
      <c r="K29" s="17"/>
      <c r="L29" s="2"/>
    </row>
    <row r="30" spans="2:12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2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7">
        <f>2.4*J29</f>
        <v>1100160</v>
      </c>
      <c r="K31" s="17"/>
      <c r="L31" s="2"/>
    </row>
    <row r="32" spans="2:12" x14ac:dyDescent="0.25">
      <c r="B32" s="5" t="s">
        <v>58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4">
        <f>J37/1190</f>
        <v>7.7042016806722691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9168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110016</v>
      </c>
      <c r="K38" s="17"/>
    </row>
    <row r="39" spans="2:11" x14ac:dyDescent="0.25">
      <c r="B39" s="5" t="s">
        <v>54</v>
      </c>
      <c r="C39" s="61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9168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110016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57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2"/>
    </row>
    <row r="2" spans="1:7" x14ac:dyDescent="0.25">
      <c r="A2" s="62"/>
      <c r="B2" s="63" t="s">
        <v>62</v>
      </c>
      <c r="C2" s="64"/>
      <c r="D2" s="64"/>
      <c r="E2" s="64"/>
      <c r="F2" s="64"/>
      <c r="G2" s="65">
        <f>Nabidka!J31</f>
        <v>1100160</v>
      </c>
    </row>
    <row r="3" spans="1:7" x14ac:dyDescent="0.25">
      <c r="A3" s="62"/>
      <c r="B3" s="85" t="s">
        <v>63</v>
      </c>
      <c r="C3" s="66"/>
      <c r="D3" s="66"/>
      <c r="E3" s="66"/>
      <c r="F3" s="66"/>
      <c r="G3" s="67">
        <f>Nabidka!J37</f>
        <v>9168</v>
      </c>
    </row>
    <row r="4" spans="1:7" x14ac:dyDescent="0.25">
      <c r="A4" s="62"/>
      <c r="B4" s="85" t="s">
        <v>64</v>
      </c>
      <c r="C4" s="66"/>
      <c r="D4" s="66"/>
      <c r="E4" s="66"/>
      <c r="F4" s="66"/>
      <c r="G4" s="67">
        <f>Nabidka!J43</f>
        <v>9168</v>
      </c>
    </row>
    <row r="5" spans="1:7" x14ac:dyDescent="0.25">
      <c r="A5" s="62"/>
      <c r="B5" s="85" t="s">
        <v>65</v>
      </c>
      <c r="C5" s="66"/>
      <c r="D5" s="66"/>
      <c r="E5" s="66"/>
      <c r="F5" s="66"/>
      <c r="G5" s="67">
        <f>Nabidka!J5</f>
        <v>47368</v>
      </c>
    </row>
    <row r="6" spans="1:7" x14ac:dyDescent="0.25">
      <c r="A6" s="62"/>
      <c r="B6" s="86" t="s">
        <v>66</v>
      </c>
      <c r="C6" s="68"/>
      <c r="D6" s="68"/>
      <c r="E6" s="68"/>
      <c r="F6" s="68"/>
      <c r="G6" s="69">
        <v>7</v>
      </c>
    </row>
    <row r="7" spans="1:7" x14ac:dyDescent="0.25">
      <c r="A7" s="62"/>
      <c r="B7" s="70" t="s">
        <v>67</v>
      </c>
      <c r="C7" s="70" t="s">
        <v>68</v>
      </c>
      <c r="D7" s="70" t="s">
        <v>69</v>
      </c>
      <c r="E7" s="70" t="s">
        <v>70</v>
      </c>
      <c r="F7" s="70" t="s">
        <v>71</v>
      </c>
      <c r="G7" s="70" t="s">
        <v>72</v>
      </c>
    </row>
    <row r="8" spans="1:7" x14ac:dyDescent="0.25">
      <c r="A8" s="62"/>
      <c r="B8" s="71"/>
      <c r="C8" s="71" t="s">
        <v>73</v>
      </c>
      <c r="D8" s="71" t="s">
        <v>74</v>
      </c>
      <c r="E8" s="71" t="s">
        <v>75</v>
      </c>
      <c r="F8" s="71"/>
      <c r="G8" s="71" t="s">
        <v>74</v>
      </c>
    </row>
    <row r="9" spans="1:7" x14ac:dyDescent="0.25">
      <c r="A9" s="62"/>
      <c r="B9" s="71"/>
      <c r="C9" s="71"/>
      <c r="D9" s="71" t="s">
        <v>76</v>
      </c>
      <c r="E9" s="71" t="s">
        <v>77</v>
      </c>
      <c r="F9" s="71"/>
      <c r="G9" s="71" t="s">
        <v>19</v>
      </c>
    </row>
    <row r="10" spans="1:7" x14ac:dyDescent="0.25">
      <c r="A10" s="62"/>
      <c r="B10" s="72" t="s">
        <v>78</v>
      </c>
      <c r="C10" s="73">
        <f>G2</f>
        <v>1100160</v>
      </c>
      <c r="D10" s="73">
        <f>$G$5</f>
        <v>47368</v>
      </c>
      <c r="E10" s="73">
        <f>D10-$G$3-$G$4</f>
        <v>29032</v>
      </c>
      <c r="F10" s="73">
        <f>C10/100*$G$6/12</f>
        <v>6417.5999999999995</v>
      </c>
      <c r="G10" s="74">
        <f>E10-F10</f>
        <v>22614.400000000001</v>
      </c>
    </row>
    <row r="11" spans="1:7" x14ac:dyDescent="0.25">
      <c r="A11" s="62"/>
      <c r="B11" s="75" t="s">
        <v>79</v>
      </c>
      <c r="C11" s="76">
        <f>C10-G10</f>
        <v>1077545.6000000001</v>
      </c>
      <c r="D11" s="76">
        <f t="shared" ref="D11:D21" si="0">$G$5</f>
        <v>47368</v>
      </c>
      <c r="E11" s="76">
        <f t="shared" ref="E11:E21" si="1">D11-$G$3-$G$4</f>
        <v>29032</v>
      </c>
      <c r="F11" s="76">
        <f t="shared" ref="F11:F21" si="2">C11/100*$G$6/12</f>
        <v>6285.6826666666666</v>
      </c>
      <c r="G11" s="77">
        <f t="shared" ref="G11:G21" si="3">E11-F11</f>
        <v>22746.317333333332</v>
      </c>
    </row>
    <row r="12" spans="1:7" x14ac:dyDescent="0.25">
      <c r="A12" s="62"/>
      <c r="B12" s="75" t="s">
        <v>80</v>
      </c>
      <c r="C12" s="76">
        <f t="shared" ref="C12:C21" si="4">C11-G11</f>
        <v>1054799.2826666667</v>
      </c>
      <c r="D12" s="76">
        <f t="shared" si="0"/>
        <v>47368</v>
      </c>
      <c r="E12" s="76">
        <f t="shared" si="1"/>
        <v>29032</v>
      </c>
      <c r="F12" s="76">
        <f t="shared" si="2"/>
        <v>6152.9958155555551</v>
      </c>
      <c r="G12" s="77">
        <f t="shared" si="3"/>
        <v>22879.004184444446</v>
      </c>
    </row>
    <row r="13" spans="1:7" x14ac:dyDescent="0.25">
      <c r="A13" s="62"/>
      <c r="B13" s="75" t="s">
        <v>81</v>
      </c>
      <c r="C13" s="76">
        <f t="shared" si="4"/>
        <v>1031920.2784822222</v>
      </c>
      <c r="D13" s="76">
        <f t="shared" si="0"/>
        <v>47368</v>
      </c>
      <c r="E13" s="76">
        <f t="shared" si="1"/>
        <v>29032</v>
      </c>
      <c r="F13" s="76">
        <f t="shared" si="2"/>
        <v>6019.5349578129635</v>
      </c>
      <c r="G13" s="77">
        <f t="shared" si="3"/>
        <v>23012.465042187036</v>
      </c>
    </row>
    <row r="14" spans="1:7" x14ac:dyDescent="0.25">
      <c r="A14" s="62"/>
      <c r="B14" s="75" t="s">
        <v>82</v>
      </c>
      <c r="C14" s="76">
        <f t="shared" si="4"/>
        <v>1008907.8134400352</v>
      </c>
      <c r="D14" s="76">
        <f t="shared" si="0"/>
        <v>47368</v>
      </c>
      <c r="E14" s="76">
        <f t="shared" si="1"/>
        <v>29032</v>
      </c>
      <c r="F14" s="76">
        <f t="shared" si="2"/>
        <v>5885.2955784002052</v>
      </c>
      <c r="G14" s="77">
        <f t="shared" si="3"/>
        <v>23146.704421599796</v>
      </c>
    </row>
    <row r="15" spans="1:7" x14ac:dyDescent="0.25">
      <c r="A15" s="62"/>
      <c r="B15" s="75" t="s">
        <v>83</v>
      </c>
      <c r="C15" s="76">
        <f t="shared" si="4"/>
        <v>985761.10901843547</v>
      </c>
      <c r="D15" s="76">
        <f t="shared" si="0"/>
        <v>47368</v>
      </c>
      <c r="E15" s="76">
        <f t="shared" si="1"/>
        <v>29032</v>
      </c>
      <c r="F15" s="76">
        <f t="shared" si="2"/>
        <v>5750.2731359408745</v>
      </c>
      <c r="G15" s="77">
        <f t="shared" si="3"/>
        <v>23281.726864059125</v>
      </c>
    </row>
    <row r="16" spans="1:7" x14ac:dyDescent="0.25">
      <c r="A16" s="62"/>
      <c r="B16" s="75" t="s">
        <v>84</v>
      </c>
      <c r="C16" s="76">
        <f t="shared" si="4"/>
        <v>962479.38215437636</v>
      </c>
      <c r="D16" s="76">
        <f t="shared" si="0"/>
        <v>47368</v>
      </c>
      <c r="E16" s="76">
        <f t="shared" si="1"/>
        <v>29032</v>
      </c>
      <c r="F16" s="76">
        <f t="shared" si="2"/>
        <v>5614.4630625671962</v>
      </c>
      <c r="G16" s="77">
        <f t="shared" si="3"/>
        <v>23417.536937432804</v>
      </c>
    </row>
    <row r="17" spans="1:7" x14ac:dyDescent="0.25">
      <c r="A17" s="62"/>
      <c r="B17" s="75" t="s">
        <v>85</v>
      </c>
      <c r="C17" s="76">
        <f t="shared" si="4"/>
        <v>939061.84521694353</v>
      </c>
      <c r="D17" s="76">
        <f t="shared" si="0"/>
        <v>47368</v>
      </c>
      <c r="E17" s="76">
        <f t="shared" si="1"/>
        <v>29032</v>
      </c>
      <c r="F17" s="76">
        <f t="shared" si="2"/>
        <v>5477.8607637655041</v>
      </c>
      <c r="G17" s="77">
        <f t="shared" si="3"/>
        <v>23554.139236234496</v>
      </c>
    </row>
    <row r="18" spans="1:7" x14ac:dyDescent="0.25">
      <c r="A18" s="62"/>
      <c r="B18" s="75" t="s">
        <v>86</v>
      </c>
      <c r="C18" s="76">
        <f t="shared" si="4"/>
        <v>915507.70598070906</v>
      </c>
      <c r="D18" s="76">
        <f t="shared" si="0"/>
        <v>47368</v>
      </c>
      <c r="E18" s="76">
        <f t="shared" si="1"/>
        <v>29032</v>
      </c>
      <c r="F18" s="76">
        <f t="shared" si="2"/>
        <v>5340.4616182208028</v>
      </c>
      <c r="G18" s="77">
        <f t="shared" si="3"/>
        <v>23691.538381779195</v>
      </c>
    </row>
    <row r="19" spans="1:7" x14ac:dyDescent="0.25">
      <c r="A19" s="62"/>
      <c r="B19" s="75" t="s">
        <v>87</v>
      </c>
      <c r="C19" s="76">
        <f t="shared" si="4"/>
        <v>891816.16759892984</v>
      </c>
      <c r="D19" s="76">
        <f t="shared" si="0"/>
        <v>47368</v>
      </c>
      <c r="E19" s="76">
        <f t="shared" si="1"/>
        <v>29032</v>
      </c>
      <c r="F19" s="76">
        <f t="shared" si="2"/>
        <v>5202.260977660424</v>
      </c>
      <c r="G19" s="77">
        <f t="shared" si="3"/>
        <v>23829.739022339578</v>
      </c>
    </row>
    <row r="20" spans="1:7" x14ac:dyDescent="0.25">
      <c r="A20" s="62"/>
      <c r="B20" s="75" t="s">
        <v>88</v>
      </c>
      <c r="C20" s="76">
        <f t="shared" si="4"/>
        <v>867986.42857659026</v>
      </c>
      <c r="D20" s="76">
        <f t="shared" si="0"/>
        <v>47368</v>
      </c>
      <c r="E20" s="76">
        <f t="shared" si="1"/>
        <v>29032</v>
      </c>
      <c r="F20" s="76">
        <f t="shared" si="2"/>
        <v>5063.2541666967772</v>
      </c>
      <c r="G20" s="77">
        <f t="shared" si="3"/>
        <v>23968.745833303223</v>
      </c>
    </row>
    <row r="21" spans="1:7" x14ac:dyDescent="0.25">
      <c r="A21" s="62"/>
      <c r="B21" s="75" t="s">
        <v>89</v>
      </c>
      <c r="C21" s="78">
        <f t="shared" si="4"/>
        <v>844017.68274328706</v>
      </c>
      <c r="D21" s="78">
        <f t="shared" si="0"/>
        <v>47368</v>
      </c>
      <c r="E21" s="78">
        <f t="shared" si="1"/>
        <v>29032</v>
      </c>
      <c r="F21" s="78">
        <f t="shared" si="2"/>
        <v>4923.4364826691753</v>
      </c>
      <c r="G21" s="79">
        <f t="shared" si="3"/>
        <v>24108.563517330826</v>
      </c>
    </row>
    <row r="22" spans="1:7" x14ac:dyDescent="0.25">
      <c r="A22" s="62"/>
      <c r="B22" s="80" t="s">
        <v>16</v>
      </c>
      <c r="C22" s="81">
        <f>C21-G21</f>
        <v>819909.11922595627</v>
      </c>
      <c r="D22" s="82">
        <f>SUM(D10:D21)</f>
        <v>568416</v>
      </c>
      <c r="E22" s="83"/>
      <c r="F22" s="82"/>
      <c r="G22" s="83">
        <f>SUM(G10:G21)</f>
        <v>280250.88077404385</v>
      </c>
    </row>
    <row r="23" spans="1:7" x14ac:dyDescent="0.25">
      <c r="A23" s="62"/>
    </row>
    <row r="24" spans="1:7" x14ac:dyDescent="0.25">
      <c r="A24" s="6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2015-03-25T09:21:33Z</cp:lastPrinted>
  <dcterms:created xsi:type="dcterms:W3CDTF">2000-11-18T13:03:21Z</dcterms:created>
  <dcterms:modified xsi:type="dcterms:W3CDTF">2025-02-28T13:31:29Z</dcterms:modified>
</cp:coreProperties>
</file>